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280" windowHeight="10365"/>
  </bookViews>
  <sheets>
    <sheet name="Sheet1" sheetId="1" r:id="rId1"/>
  </sheets>
  <definedNames>
    <definedName name="_xlnm._FilterDatabase" localSheetId="0" hidden="1">Sheet1!$A$4:$M$26</definedName>
    <definedName name="_xlnm.Print_Titles" localSheetId="0">Sheet1!$3:$4</definedName>
  </definedNames>
  <calcPr calcId="144525"/>
</workbook>
</file>

<file path=xl/comments1.xml><?xml version="1.0" encoding="utf-8"?>
<comments xmlns="http://schemas.openxmlformats.org/spreadsheetml/2006/main">
  <authors>
    <author>ADMIN</author>
  </authors>
  <commentList>
    <comment ref="L4" authorId="0">
      <text>
        <r>
          <rPr>
            <b/>
            <sz val="9"/>
            <rFont val="宋体"/>
            <charset val="134"/>
          </rPr>
          <t>ADMIN:</t>
        </r>
        <r>
          <rPr>
            <sz val="9"/>
            <rFont val="宋体"/>
            <charset val="134"/>
          </rPr>
          <t xml:space="preserve">
免除3个月租金，再减半收取3个月租金。</t>
        </r>
      </text>
    </comment>
  </commentList>
</comments>
</file>

<file path=xl/sharedStrings.xml><?xml version="1.0" encoding="utf-8"?>
<sst xmlns="http://schemas.openxmlformats.org/spreadsheetml/2006/main" count="213" uniqueCount="62">
  <si>
    <t>产服公司2022年第一批物业租金减免审核结果</t>
  </si>
  <si>
    <t>填报单位:</t>
  </si>
  <si>
    <t>序号</t>
  </si>
  <si>
    <t>业主方</t>
  </si>
  <si>
    <t>物业名称</t>
  </si>
  <si>
    <t>承租人基本情况</t>
  </si>
  <si>
    <t>承租人名称</t>
  </si>
  <si>
    <t>行业类别</t>
  </si>
  <si>
    <t>企业规模</t>
  </si>
  <si>
    <t>是否为减免对象</t>
  </si>
  <si>
    <t>是否存在
转租行为</t>
  </si>
  <si>
    <t>提交资料日期</t>
  </si>
  <si>
    <t>是否审核通过</t>
  </si>
  <si>
    <t>减免面积</t>
  </si>
  <si>
    <t>减免期限（*月*日-*月*日）</t>
  </si>
  <si>
    <t>减免金额（元）</t>
  </si>
  <si>
    <t>深圳市坪山区产业投资服务有限公司</t>
  </si>
  <si>
    <t>坪山创新广场</t>
  </si>
  <si>
    <t>深圳市旭泰环保工程有限公司</t>
  </si>
  <si>
    <t>制造业（其他未列明制造业）</t>
  </si>
  <si>
    <t>微型企业</t>
  </si>
  <si>
    <t>是</t>
  </si>
  <si>
    <t>否</t>
  </si>
  <si>
    <t>3月1日-8月31日</t>
  </si>
  <si>
    <t>锐捷创新科技（深圳）有限公司</t>
  </si>
  <si>
    <t>服务业（零售业）</t>
  </si>
  <si>
    <t>深圳兆恩医疗科技有限公司</t>
  </si>
  <si>
    <t>服务业（批发业）</t>
  </si>
  <si>
    <t>深圳市南鼎国际货运代理有限公司</t>
  </si>
  <si>
    <t>服务业（交通运输、仓储和邮政业）</t>
  </si>
  <si>
    <t>小型企业</t>
  </si>
  <si>
    <t>深圳市漠北能源科技有限公司</t>
  </si>
  <si>
    <t>服务业（其他未列明行业）</t>
  </si>
  <si>
    <t>3月3日-9月2日</t>
  </si>
  <si>
    <t>深圳市朗博生物医药股份有限公司</t>
  </si>
  <si>
    <t>中型企业</t>
  </si>
  <si>
    <t>深圳市幸运之神科技有限公司</t>
  </si>
  <si>
    <t>深圳市铭九科技有限公司</t>
  </si>
  <si>
    <t>服务业（软件和信息技术服务业）</t>
  </si>
  <si>
    <t>深圳逆光健康管理有限公司</t>
  </si>
  <si>
    <t>深圳宏盛达建筑劳务有限公司</t>
  </si>
  <si>
    <t>建筑业（建筑装饰、装修和其他建筑业）</t>
  </si>
  <si>
    <t>深圳市华澄实业有限公司</t>
  </si>
  <si>
    <t>6月7日-12月6日</t>
  </si>
  <si>
    <t>深圳市思博达包装制品有限公司</t>
  </si>
  <si>
    <t>深圳思博达创意产业集团有限公司</t>
  </si>
  <si>
    <t>深圳众维勘测工程服务有限公司</t>
  </si>
  <si>
    <t>服务业（专业技术服务业）</t>
  </si>
  <si>
    <t>3月11日-9月10日</t>
  </si>
  <si>
    <t>深圳市谷奇创新科技有限公司</t>
  </si>
  <si>
    <t>深圳市德载物流有限公司</t>
  </si>
  <si>
    <t>服务业（交通运输业）</t>
  </si>
  <si>
    <t>深圳市神锜科技有限公司</t>
  </si>
  <si>
    <t>4月12日-10月11日</t>
  </si>
  <si>
    <t>深圳市广驰投资发展有限公司</t>
  </si>
  <si>
    <t>服务业（房地产业）</t>
  </si>
  <si>
    <t>深圳联辰芯半导体有限公司</t>
  </si>
  <si>
    <t>睿霖数字技术（深圳）有限公司</t>
  </si>
  <si>
    <t>316.32</t>
  </si>
  <si>
    <t>广东德布律师事务所</t>
  </si>
  <si>
    <t>服务业（租赁和商务服务业）</t>
  </si>
  <si>
    <t>深圳市创赏设计有限公司</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</si>
</sst>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00_ ;[Red]\-#,##0.00\ "/>
    <numFmt numFmtId="177" formatCode="0.00_);[Red]\(0.00\)"/>
  </numFmts>
  <fonts count="32">
    <font>
      <sz val="11"/>
      <color theme="1"/>
      <name val="宋体"/>
      <charset val="134"/>
      <scheme val="minor"/>
    </font>
    <font>
      <sz val="11"/>
      <name val="宋体"/>
      <charset val="134"/>
      <scheme val="minor"/>
    </font>
    <font>
      <sz val="24"/>
      <color theme="1"/>
      <name val="黑体"/>
      <charset val="134"/>
    </font>
    <font>
      <sz val="12"/>
      <color theme="1"/>
      <name val="仿宋"/>
      <charset val="134"/>
    </font>
    <font>
      <sz val="10"/>
      <color theme="1"/>
      <name val="仿宋"/>
      <charset val="134"/>
    </font>
    <font>
      <sz val="10"/>
      <color rgb="FFFF0000"/>
      <name val="仿宋"/>
      <charset val="134"/>
    </font>
    <font>
      <sz val="10"/>
      <name val="仿宋"/>
      <charset val="134"/>
    </font>
    <font>
      <sz val="24"/>
      <name val="黑体"/>
      <charset val="134"/>
    </font>
    <font>
      <sz val="12"/>
      <name val="仿宋"/>
      <charset val="134"/>
    </font>
    <font>
      <sz val="11"/>
      <color theme="1"/>
      <name val="仿宋"/>
      <charset val="134"/>
    </font>
    <font>
      <sz val="11"/>
      <name val="仿宋"/>
      <charset val="134"/>
    </font>
    <font>
      <b/>
      <sz val="11"/>
      <color rgb="FFFA7D00"/>
      <name val="宋体"/>
      <charset val="0"/>
      <scheme val="minor"/>
    </font>
    <font>
      <sz val="11"/>
      <color theme="0"/>
      <name val="宋体"/>
      <charset val="0"/>
      <scheme val="minor"/>
    </font>
    <font>
      <sz val="11"/>
      <color theme="1"/>
      <name val="宋体"/>
      <charset val="0"/>
      <scheme val="minor"/>
    </font>
    <font>
      <sz val="11"/>
      <color rgb="FF9C0006"/>
      <name val="宋体"/>
      <charset val="0"/>
      <scheme val="minor"/>
    </font>
    <font>
      <b/>
      <sz val="11"/>
      <color theme="3"/>
      <name val="宋体"/>
      <charset val="134"/>
      <scheme val="minor"/>
    </font>
    <font>
      <i/>
      <sz val="11"/>
      <color rgb="FF7F7F7F"/>
      <name val="宋体"/>
      <charset val="0"/>
      <scheme val="minor"/>
    </font>
    <font>
      <u/>
      <sz val="11"/>
      <color rgb="FF800080"/>
      <name val="宋体"/>
      <charset val="0"/>
      <scheme val="minor"/>
    </font>
    <font>
      <sz val="11"/>
      <color theme="1"/>
      <name val="Tahoma"/>
      <charset val="134"/>
    </font>
    <font>
      <sz val="11"/>
      <color rgb="FFFF0000"/>
      <name val="宋体"/>
      <charset val="0"/>
      <scheme val="minor"/>
    </font>
    <font>
      <sz val="11"/>
      <color rgb="FF9C6500"/>
      <name val="宋体"/>
      <charset val="0"/>
      <scheme val="minor"/>
    </font>
    <font>
      <b/>
      <sz val="13"/>
      <color theme="3"/>
      <name val="宋体"/>
      <charset val="134"/>
      <scheme val="minor"/>
    </font>
    <font>
      <sz val="11"/>
      <color rgb="FFFA7D00"/>
      <name val="宋体"/>
      <charset val="0"/>
      <scheme val="minor"/>
    </font>
    <font>
      <sz val="11"/>
      <color rgb="FF006100"/>
      <name val="宋体"/>
      <charset val="0"/>
      <scheme val="minor"/>
    </font>
    <font>
      <b/>
      <sz val="11"/>
      <color rgb="FFFFFFFF"/>
      <name val="宋体"/>
      <charset val="0"/>
      <scheme val="minor"/>
    </font>
    <font>
      <sz val="11"/>
      <color rgb="FF3F3F76"/>
      <name val="宋体"/>
      <charset val="0"/>
      <scheme val="minor"/>
    </font>
    <font>
      <b/>
      <sz val="18"/>
      <color theme="3"/>
      <name val="宋体"/>
      <charset val="134"/>
      <scheme val="minor"/>
    </font>
    <font>
      <u/>
      <sz val="11"/>
      <color rgb="FF0000FF"/>
      <name val="宋体"/>
      <charset val="0"/>
      <scheme val="minor"/>
    </font>
    <font>
      <b/>
      <sz val="11"/>
      <color rgb="FF3F3F3F"/>
      <name val="宋体"/>
      <charset val="0"/>
      <scheme val="minor"/>
    </font>
    <font>
      <b/>
      <sz val="11"/>
      <color theme="1"/>
      <name val="宋体"/>
      <charset val="0"/>
      <scheme val="minor"/>
    </font>
    <font>
      <b/>
      <sz val="15"/>
      <color theme="3"/>
      <name val="宋体"/>
      <charset val="134"/>
      <scheme val="minor"/>
    </font>
    <font>
      <sz val="12"/>
      <name val="宋体"/>
      <charset val="134"/>
    </font>
  </fonts>
  <fills count="33">
    <fill>
      <patternFill patternType="none"/>
    </fill>
    <fill>
      <patternFill patternType="gray125"/>
    </fill>
    <fill>
      <patternFill patternType="solid">
        <fgColor rgb="FFF2F2F2"/>
        <bgColor indexed="64"/>
      </patternFill>
    </fill>
    <fill>
      <patternFill patternType="solid">
        <fgColor theme="7"/>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rgb="FFFFC7CE"/>
        <bgColor indexed="64"/>
      </patternFill>
    </fill>
    <fill>
      <patternFill patternType="solid">
        <fgColor theme="6"/>
        <bgColor indexed="64"/>
      </patternFill>
    </fill>
    <fill>
      <patternFill patternType="solid">
        <fgColor theme="5" tint="0.599993896298105"/>
        <bgColor indexed="64"/>
      </patternFill>
    </fill>
    <fill>
      <patternFill patternType="solid">
        <fgColor theme="5"/>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rgb="FFFFEB9C"/>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C6EFCE"/>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rgb="FFA5A5A5"/>
        <bgColor indexed="64"/>
      </patternFill>
    </fill>
    <fill>
      <patternFill patternType="solid">
        <fgColor rgb="FFFFCC99"/>
        <bgColor indexed="64"/>
      </patternFill>
    </fill>
    <fill>
      <patternFill patternType="solid">
        <fgColor theme="9"/>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8"/>
        <bgColor indexed="64"/>
      </patternFill>
    </fill>
    <fill>
      <patternFill patternType="solid">
        <fgColor theme="4"/>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rgb="FFFFFFCC"/>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s>
  <cellStyleXfs count="72">
    <xf numFmtId="0" fontId="0" fillId="0" borderId="0">
      <alignment vertical="center"/>
    </xf>
    <xf numFmtId="42" fontId="0" fillId="0" borderId="0" applyFont="0" applyFill="0" applyBorder="0" applyAlignment="0" applyProtection="0">
      <alignment vertical="center"/>
    </xf>
    <xf numFmtId="0" fontId="13" fillId="25" borderId="0" applyNumberFormat="0" applyBorder="0" applyAlignment="0" applyProtection="0">
      <alignment vertical="center"/>
    </xf>
    <xf numFmtId="0" fontId="25" fillId="22"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3" borderId="0" applyNumberFormat="0" applyBorder="0" applyAlignment="0" applyProtection="0">
      <alignment vertical="center"/>
    </xf>
    <xf numFmtId="0" fontId="14" fillId="6" borderId="0" applyNumberFormat="0" applyBorder="0" applyAlignment="0" applyProtection="0">
      <alignment vertical="center"/>
    </xf>
    <xf numFmtId="43" fontId="0" fillId="0" borderId="0" applyFont="0" applyFill="0" applyBorder="0" applyAlignment="0" applyProtection="0">
      <alignment vertical="center"/>
    </xf>
    <xf numFmtId="0" fontId="12" fillId="5"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32" borderId="12" applyNumberFormat="0" applyFont="0" applyAlignment="0" applyProtection="0">
      <alignment vertical="center"/>
    </xf>
    <xf numFmtId="0" fontId="18" fillId="0" borderId="0">
      <alignment vertical="center"/>
    </xf>
    <xf numFmtId="0" fontId="12" fillId="20" borderId="0" applyNumberFormat="0" applyBorder="0" applyAlignment="0" applyProtection="0">
      <alignment vertical="center"/>
    </xf>
    <xf numFmtId="0" fontId="15"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8" fillId="0" borderId="0">
      <alignment vertical="center"/>
    </xf>
    <xf numFmtId="0" fontId="30" fillId="0" borderId="6" applyNumberFormat="0" applyFill="0" applyAlignment="0" applyProtection="0">
      <alignment vertical="center"/>
    </xf>
    <xf numFmtId="0" fontId="18" fillId="0" borderId="0">
      <alignment vertical="center"/>
    </xf>
    <xf numFmtId="0" fontId="21" fillId="0" borderId="6" applyNumberFormat="0" applyFill="0" applyAlignment="0" applyProtection="0">
      <alignment vertical="center"/>
    </xf>
    <xf numFmtId="0" fontId="12" fillId="11" borderId="0" applyNumberFormat="0" applyBorder="0" applyAlignment="0" applyProtection="0">
      <alignment vertical="center"/>
    </xf>
    <xf numFmtId="0" fontId="15" fillId="0" borderId="9" applyNumberFormat="0" applyFill="0" applyAlignment="0" applyProtection="0">
      <alignment vertical="center"/>
    </xf>
    <xf numFmtId="0" fontId="12" fillId="31" borderId="0" applyNumberFormat="0" applyBorder="0" applyAlignment="0" applyProtection="0">
      <alignment vertical="center"/>
    </xf>
    <xf numFmtId="0" fontId="28" fillId="2" borderId="10" applyNumberFormat="0" applyAlignment="0" applyProtection="0">
      <alignment vertical="center"/>
    </xf>
    <xf numFmtId="0" fontId="11" fillId="2" borderId="5" applyNumberFormat="0" applyAlignment="0" applyProtection="0">
      <alignment vertical="center"/>
    </xf>
    <xf numFmtId="0" fontId="24" fillId="21" borderId="8" applyNumberFormat="0" applyAlignment="0" applyProtection="0">
      <alignment vertical="center"/>
    </xf>
    <xf numFmtId="0" fontId="13" fillId="4" borderId="0" applyNumberFormat="0" applyBorder="0" applyAlignment="0" applyProtection="0">
      <alignment vertical="center"/>
    </xf>
    <xf numFmtId="0" fontId="12" fillId="9" borderId="0" applyNumberFormat="0" applyBorder="0" applyAlignment="0" applyProtection="0">
      <alignment vertical="center"/>
    </xf>
    <xf numFmtId="0" fontId="22" fillId="0" borderId="7" applyNumberFormat="0" applyFill="0" applyAlignment="0" applyProtection="0">
      <alignment vertical="center"/>
    </xf>
    <xf numFmtId="0" fontId="29" fillId="0" borderId="11" applyNumberFormat="0" applyFill="0" applyAlignment="0" applyProtection="0">
      <alignment vertical="center"/>
    </xf>
    <xf numFmtId="0" fontId="23" fillId="16" borderId="0" applyNumberFormat="0" applyBorder="0" applyAlignment="0" applyProtection="0">
      <alignment vertical="center"/>
    </xf>
    <xf numFmtId="0" fontId="18" fillId="0" borderId="0">
      <alignment vertical="center"/>
    </xf>
    <xf numFmtId="0" fontId="18" fillId="0" borderId="0">
      <alignment vertical="center"/>
    </xf>
    <xf numFmtId="0" fontId="20" fillId="12" borderId="0" applyNumberFormat="0" applyBorder="0" applyAlignment="0" applyProtection="0">
      <alignment vertical="center"/>
    </xf>
    <xf numFmtId="0" fontId="13" fillId="29" borderId="0" applyNumberFormat="0" applyBorder="0" applyAlignment="0" applyProtection="0">
      <alignment vertical="center"/>
    </xf>
    <xf numFmtId="0" fontId="12" fillId="28" borderId="0" applyNumberFormat="0" applyBorder="0" applyAlignment="0" applyProtection="0">
      <alignment vertical="center"/>
    </xf>
    <xf numFmtId="0" fontId="13" fillId="10" borderId="0" applyNumberFormat="0" applyBorder="0" applyAlignment="0" applyProtection="0">
      <alignment vertical="center"/>
    </xf>
    <xf numFmtId="0" fontId="13" fillId="26" borderId="0" applyNumberFormat="0" applyBorder="0" applyAlignment="0" applyProtection="0">
      <alignment vertical="center"/>
    </xf>
    <xf numFmtId="0" fontId="13" fillId="24" borderId="0" applyNumberFormat="0" applyBorder="0" applyAlignment="0" applyProtection="0">
      <alignment vertical="center"/>
    </xf>
    <xf numFmtId="0" fontId="13" fillId="8" borderId="0" applyNumberFormat="0" applyBorder="0" applyAlignment="0" applyProtection="0">
      <alignment vertical="center"/>
    </xf>
    <xf numFmtId="0" fontId="12" fillId="7" borderId="0" applyNumberFormat="0" applyBorder="0" applyAlignment="0" applyProtection="0">
      <alignment vertical="center"/>
    </xf>
    <xf numFmtId="0" fontId="12" fillId="3" borderId="0" applyNumberFormat="0" applyBorder="0" applyAlignment="0" applyProtection="0">
      <alignment vertical="center"/>
    </xf>
    <xf numFmtId="0" fontId="13" fillId="30" borderId="0" applyNumberFormat="0" applyBorder="0" applyAlignment="0" applyProtection="0">
      <alignment vertical="center"/>
    </xf>
    <xf numFmtId="0" fontId="13" fillId="19" borderId="0" applyNumberFormat="0" applyBorder="0" applyAlignment="0" applyProtection="0">
      <alignment vertical="center"/>
    </xf>
    <xf numFmtId="0" fontId="12" fillId="27" borderId="0" applyNumberFormat="0" applyBorder="0" applyAlignment="0" applyProtection="0">
      <alignment vertical="center"/>
    </xf>
    <xf numFmtId="0" fontId="13" fillId="17" borderId="0" applyNumberFormat="0" applyBorder="0" applyAlignment="0" applyProtection="0">
      <alignment vertical="center"/>
    </xf>
    <xf numFmtId="0" fontId="12" fillId="15" borderId="0" applyNumberFormat="0" applyBorder="0" applyAlignment="0" applyProtection="0">
      <alignment vertical="center"/>
    </xf>
    <xf numFmtId="0" fontId="12" fillId="23" borderId="0" applyNumberFormat="0" applyBorder="0" applyAlignment="0" applyProtection="0">
      <alignment vertical="center"/>
    </xf>
    <xf numFmtId="0" fontId="18" fillId="0" borderId="0">
      <alignment vertical="center"/>
    </xf>
    <xf numFmtId="0" fontId="31" fillId="0" borderId="0">
      <alignment vertical="center"/>
    </xf>
    <xf numFmtId="0" fontId="13" fillId="18" borderId="0" applyNumberFormat="0" applyBorder="0" applyAlignment="0" applyProtection="0">
      <alignment vertical="center"/>
    </xf>
    <xf numFmtId="0" fontId="12" fillId="14" borderId="0" applyNumberFormat="0" applyBorder="0" applyAlignment="0" applyProtection="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1" fillId="0" borderId="0">
      <alignment vertical="center"/>
    </xf>
  </cellStyleXfs>
  <cellXfs count="31">
    <xf numFmtId="0" fontId="0" fillId="0" borderId="0" xfId="0">
      <alignment vertical="center"/>
    </xf>
    <xf numFmtId="0" fontId="0" fillId="0" borderId="0" xfId="0" applyFill="1" applyAlignment="1">
      <alignment horizontal="center" vertical="center"/>
    </xf>
    <xf numFmtId="0" fontId="0" fillId="0" borderId="0" xfId="0" applyFill="1" applyAlignment="1">
      <alignment horizontal="center" vertical="center" wrapText="1"/>
    </xf>
    <xf numFmtId="0" fontId="0" fillId="0" borderId="0" xfId="0" applyFill="1">
      <alignment vertical="center"/>
    </xf>
    <xf numFmtId="0" fontId="1" fillId="0" borderId="0" xfId="0" applyFont="1" applyFill="1">
      <alignment vertical="center"/>
    </xf>
    <xf numFmtId="0" fontId="2" fillId="0" borderId="0" xfId="0" applyFont="1" applyFill="1" applyAlignment="1">
      <alignment horizontal="center" vertical="center"/>
    </xf>
    <xf numFmtId="0" fontId="3" fillId="0" borderId="1" xfId="0" applyFont="1" applyFill="1" applyBorder="1" applyAlignment="1">
      <alignment horizontal="right"/>
    </xf>
    <xf numFmtId="0" fontId="3" fillId="0" borderId="1" xfId="0" applyFont="1" applyFill="1" applyBorder="1" applyAlignment="1">
      <alignment horizontal="left"/>
    </xf>
    <xf numFmtId="0" fontId="3" fillId="0" borderId="1" xfId="0" applyFont="1" applyFill="1" applyBorder="1" applyAlignment="1"/>
    <xf numFmtId="0" fontId="3" fillId="0" borderId="0" xfId="0" applyFont="1" applyFill="1" applyAlignment="1">
      <alignment horizontal="center"/>
    </xf>
    <xf numFmtId="0" fontId="4" fillId="0" borderId="2" xfId="0"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4" fillId="0" borderId="2" xfId="0" applyFont="1" applyFill="1" applyBorder="1" applyAlignment="1">
      <alignment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vertical="center" wrapText="1"/>
    </xf>
    <xf numFmtId="0" fontId="7" fillId="0" borderId="0" xfId="0" applyFont="1" applyFill="1" applyAlignment="1">
      <alignment horizontal="center" vertical="center"/>
    </xf>
    <xf numFmtId="0" fontId="8" fillId="0" borderId="0" xfId="0" applyFont="1" applyFill="1" applyAlignment="1">
      <alignment horizontal="center"/>
    </xf>
    <xf numFmtId="0" fontId="8" fillId="0" borderId="1" xfId="0" applyFont="1" applyFill="1" applyBorder="1" applyAlignment="1">
      <alignment horizontal="right"/>
    </xf>
    <xf numFmtId="0" fontId="4"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2" xfId="0" applyFont="1" applyFill="1" applyBorder="1" applyAlignment="1">
      <alignment horizontal="center" vertical="center" wrapText="1"/>
    </xf>
    <xf numFmtId="14" fontId="4" fillId="0" borderId="2" xfId="0" applyNumberFormat="1" applyFont="1" applyFill="1" applyBorder="1" applyAlignment="1">
      <alignment horizontal="right" vertical="center" wrapText="1"/>
    </xf>
    <xf numFmtId="0" fontId="9" fillId="0" borderId="2" xfId="0" applyFont="1" applyFill="1" applyBorder="1" applyAlignment="1">
      <alignment horizontal="center" vertical="center"/>
    </xf>
    <xf numFmtId="0" fontId="6" fillId="0" borderId="2" xfId="0" applyFont="1" applyFill="1" applyBorder="1" applyAlignment="1">
      <alignment horizontal="right" vertical="center" wrapText="1"/>
    </xf>
    <xf numFmtId="176" fontId="6" fillId="0" borderId="2" xfId="0" applyNumberFormat="1" applyFont="1" applyFill="1" applyBorder="1" applyAlignment="1">
      <alignment horizontal="right" vertical="center" wrapText="1"/>
    </xf>
    <xf numFmtId="49" fontId="6" fillId="0" borderId="2" xfId="0" applyNumberFormat="1" applyFont="1" applyFill="1" applyBorder="1" applyAlignment="1">
      <alignment horizontal="right" vertical="center" wrapText="1"/>
    </xf>
    <xf numFmtId="0" fontId="10" fillId="0" borderId="2" xfId="71" applyFont="1" applyFill="1" applyBorder="1" applyAlignment="1">
      <alignment horizontal="center" vertical="center"/>
    </xf>
    <xf numFmtId="177" fontId="9" fillId="0" borderId="2" xfId="0" applyNumberFormat="1" applyFont="1" applyFill="1" applyBorder="1" applyAlignment="1">
      <alignment horizontal="center" vertical="center"/>
    </xf>
    <xf numFmtId="177" fontId="10" fillId="0" borderId="2" xfId="0" applyNumberFormat="1" applyFont="1" applyFill="1" applyBorder="1" applyAlignment="1">
      <alignment horizontal="center" vertical="center" wrapText="1"/>
    </xf>
    <xf numFmtId="0" fontId="10" fillId="0" borderId="2" xfId="0" applyNumberFormat="1" applyFont="1" applyFill="1" applyBorder="1" applyAlignment="1">
      <alignment horizontal="center" vertical="center" wrapText="1"/>
    </xf>
  </cellXfs>
  <cellStyles count="7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常规 9" xfId="22"/>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常规 16" xfId="35"/>
    <cellStyle name="常规 21" xfId="36"/>
    <cellStyle name="适中" xfId="37" builtinId="28"/>
    <cellStyle name="20% - 强调文字颜色 5" xfId="38" builtinId="46"/>
    <cellStyle name="强调文字颜色 1" xfId="39" builtinId="2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强调文字颜色 4" xfId="45" builtinId="41"/>
    <cellStyle name="20% - 强调文字颜色 4" xfId="46" builtinId="42"/>
    <cellStyle name="40% - 强调文字颜色 4" xfId="47" builtinId="43"/>
    <cellStyle name="强调文字颜色 5" xfId="48" builtinId="45"/>
    <cellStyle name="40% - 强调文字颜色 5" xfId="49" builtinId="47"/>
    <cellStyle name="60% - 强调文字颜色 5" xfId="50" builtinId="48"/>
    <cellStyle name="强调文字颜色 6" xfId="51" builtinId="49"/>
    <cellStyle name="常规 10" xfId="52"/>
    <cellStyle name="常规 2 3" xfId="53"/>
    <cellStyle name="40% - 强调文字颜色 6" xfId="54" builtinId="51"/>
    <cellStyle name="60% - 强调文字颜色 6" xfId="55" builtinId="52"/>
    <cellStyle name="常规 7" xfId="56"/>
    <cellStyle name="常规 2" xfId="57"/>
    <cellStyle name="常规 5" xfId="58"/>
    <cellStyle name="常规 3" xfId="59"/>
    <cellStyle name="常规 4" xfId="60"/>
    <cellStyle name="常规 11" xfId="61"/>
    <cellStyle name="常规 19" xfId="62"/>
    <cellStyle name="常规 13" xfId="63"/>
    <cellStyle name="常规 14" xfId="64"/>
    <cellStyle name="常规 18" xfId="65"/>
    <cellStyle name="常规 12" xfId="66"/>
    <cellStyle name="常规 20" xfId="67"/>
    <cellStyle name="常规 15" xfId="68"/>
    <cellStyle name="常规 22" xfId="69"/>
    <cellStyle name="常规 17" xfId="70"/>
    <cellStyle name="常规 2 3 2 2" xfId="71"/>
  </cellStyles>
  <dxfs count="2">
    <dxf>
      <font>
        <color rgb="FF9C0006"/>
      </font>
      <fill>
        <patternFill patternType="solid">
          <bgColor rgb="FFFFC7CE"/>
        </patternFill>
      </fill>
    </dxf>
    <dxf>
      <font>
        <color rgb="FF006100"/>
      </font>
      <fill>
        <patternFill patternType="solid">
          <bgColor rgb="FFC6EF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6"/>
  <sheetViews>
    <sheetView tabSelected="1" zoomScale="80" zoomScaleNormal="80" workbookViewId="0">
      <pane xSplit="4" ySplit="4" topLeftCell="E5" activePane="bottomRight" state="frozen"/>
      <selection/>
      <selection pane="topRight"/>
      <selection pane="bottomLeft"/>
      <selection pane="bottomRight" activeCell="P14" sqref="P14"/>
    </sheetView>
  </sheetViews>
  <sheetFormatPr defaultColWidth="8.875" defaultRowHeight="13.5"/>
  <cols>
    <col min="1" max="1" width="5.625" style="3" customWidth="1"/>
    <col min="2" max="2" width="12.625" style="3" customWidth="1"/>
    <col min="3" max="3" width="13.4333333333333" style="3" customWidth="1"/>
    <col min="4" max="4" width="20.775" style="3" customWidth="1"/>
    <col min="5" max="5" width="10.625" style="3" customWidth="1"/>
    <col min="6" max="8" width="8.625" style="3" customWidth="1"/>
    <col min="9" max="9" width="10.625" style="3" customWidth="1"/>
    <col min="10" max="10" width="8.625" style="3" customWidth="1"/>
    <col min="11" max="11" width="11.3833333333333" style="3" customWidth="1"/>
    <col min="12" max="12" width="17.3416666666667" style="4" customWidth="1"/>
    <col min="13" max="13" width="13.625" style="4" customWidth="1"/>
    <col min="14" max="16384" width="8.875" style="3"/>
  </cols>
  <sheetData>
    <row r="1" ht="30" customHeight="1" spans="1:13">
      <c r="A1" s="5" t="s">
        <v>0</v>
      </c>
      <c r="B1" s="5"/>
      <c r="C1" s="5"/>
      <c r="D1" s="5"/>
      <c r="E1" s="5"/>
      <c r="F1" s="5"/>
      <c r="G1" s="5"/>
      <c r="H1" s="5"/>
      <c r="I1" s="5"/>
      <c r="J1" s="5"/>
      <c r="K1" s="5"/>
      <c r="L1" s="15"/>
      <c r="M1" s="15"/>
    </row>
    <row r="2" ht="20.1" customHeight="1" spans="1:13">
      <c r="A2" s="6" t="s">
        <v>1</v>
      </c>
      <c r="B2" s="6"/>
      <c r="C2" s="7"/>
      <c r="D2" s="8"/>
      <c r="E2" s="9"/>
      <c r="F2" s="9"/>
      <c r="G2" s="9"/>
      <c r="H2" s="9"/>
      <c r="I2" s="9"/>
      <c r="J2" s="9"/>
      <c r="K2" s="9"/>
      <c r="L2" s="16"/>
      <c r="M2" s="17"/>
    </row>
    <row r="3" s="1" customFormat="1" ht="24.95" customHeight="1" spans="1:13">
      <c r="A3" s="10" t="s">
        <v>2</v>
      </c>
      <c r="B3" s="10" t="s">
        <v>3</v>
      </c>
      <c r="C3" s="10" t="s">
        <v>4</v>
      </c>
      <c r="D3" s="10" t="s">
        <v>5</v>
      </c>
      <c r="E3" s="10"/>
      <c r="F3" s="10"/>
      <c r="G3" s="10"/>
      <c r="H3" s="10"/>
      <c r="I3" s="10"/>
      <c r="J3" s="10"/>
      <c r="K3" s="18"/>
      <c r="L3" s="19"/>
      <c r="M3" s="20"/>
    </row>
    <row r="4" s="2" customFormat="1" ht="24.95" customHeight="1" outlineLevel="1" spans="1:13">
      <c r="A4" s="10"/>
      <c r="B4" s="10"/>
      <c r="C4" s="10"/>
      <c r="D4" s="10" t="s">
        <v>6</v>
      </c>
      <c r="E4" s="10" t="s">
        <v>7</v>
      </c>
      <c r="F4" s="10" t="s">
        <v>8</v>
      </c>
      <c r="G4" s="10" t="s">
        <v>9</v>
      </c>
      <c r="H4" s="10" t="s">
        <v>10</v>
      </c>
      <c r="I4" s="10" t="s">
        <v>11</v>
      </c>
      <c r="J4" s="10" t="s">
        <v>12</v>
      </c>
      <c r="K4" s="10" t="s">
        <v>13</v>
      </c>
      <c r="L4" s="21" t="s">
        <v>14</v>
      </c>
      <c r="M4" s="21" t="s">
        <v>15</v>
      </c>
    </row>
    <row r="5" s="1" customFormat="1" ht="24.95" customHeight="1" outlineLevel="2" spans="1:13">
      <c r="A5" s="11">
        <v>1</v>
      </c>
      <c r="B5" s="10" t="s">
        <v>16</v>
      </c>
      <c r="C5" s="12" t="s">
        <v>17</v>
      </c>
      <c r="D5" s="12" t="s">
        <v>18</v>
      </c>
      <c r="E5" s="10" t="s">
        <v>19</v>
      </c>
      <c r="F5" s="10" t="s">
        <v>20</v>
      </c>
      <c r="G5" s="10" t="s">
        <v>21</v>
      </c>
      <c r="H5" s="10" t="s">
        <v>22</v>
      </c>
      <c r="I5" s="22">
        <v>44671</v>
      </c>
      <c r="J5" s="10" t="s">
        <v>21</v>
      </c>
      <c r="K5" s="23">
        <v>118.94</v>
      </c>
      <c r="L5" s="24" t="s">
        <v>23</v>
      </c>
      <c r="M5" s="25">
        <f>6494.12*3+6494.12*3/2</f>
        <v>29223.54</v>
      </c>
    </row>
    <row r="6" s="1" customFormat="1" ht="24.95" customHeight="1" outlineLevel="2" spans="1:13">
      <c r="A6" s="11">
        <v>2</v>
      </c>
      <c r="B6" s="10" t="s">
        <v>16</v>
      </c>
      <c r="C6" s="12" t="s">
        <v>17</v>
      </c>
      <c r="D6" s="12" t="s">
        <v>24</v>
      </c>
      <c r="E6" s="10" t="s">
        <v>25</v>
      </c>
      <c r="F6" s="10" t="s">
        <v>20</v>
      </c>
      <c r="G6" s="10" t="s">
        <v>21</v>
      </c>
      <c r="H6" s="10" t="s">
        <v>22</v>
      </c>
      <c r="I6" s="22">
        <v>44671</v>
      </c>
      <c r="J6" s="10" t="s">
        <v>21</v>
      </c>
      <c r="K6" s="23">
        <v>50.01</v>
      </c>
      <c r="L6" s="24" t="s">
        <v>23</v>
      </c>
      <c r="M6" s="25">
        <v>12641.3</v>
      </c>
    </row>
    <row r="7" s="1" customFormat="1" ht="24.95" customHeight="1" outlineLevel="2" spans="1:13">
      <c r="A7" s="11">
        <v>3</v>
      </c>
      <c r="B7" s="10" t="s">
        <v>16</v>
      </c>
      <c r="C7" s="12" t="s">
        <v>17</v>
      </c>
      <c r="D7" s="12" t="s">
        <v>26</v>
      </c>
      <c r="E7" s="10" t="s">
        <v>27</v>
      </c>
      <c r="F7" s="10" t="s">
        <v>20</v>
      </c>
      <c r="G7" s="10" t="s">
        <v>21</v>
      </c>
      <c r="H7" s="10" t="s">
        <v>22</v>
      </c>
      <c r="I7" s="22">
        <v>44671</v>
      </c>
      <c r="J7" s="10" t="s">
        <v>21</v>
      </c>
      <c r="K7" s="23">
        <v>50.01</v>
      </c>
      <c r="L7" s="24" t="s">
        <v>23</v>
      </c>
      <c r="M7" s="25">
        <v>12641.3</v>
      </c>
    </row>
    <row r="8" s="1" customFormat="1" ht="24.95" customHeight="1" outlineLevel="2" spans="1:13">
      <c r="A8" s="11">
        <v>4</v>
      </c>
      <c r="B8" s="10" t="s">
        <v>16</v>
      </c>
      <c r="C8" s="12" t="s">
        <v>17</v>
      </c>
      <c r="D8" s="12" t="s">
        <v>28</v>
      </c>
      <c r="E8" s="10" t="s">
        <v>29</v>
      </c>
      <c r="F8" s="10" t="s">
        <v>30</v>
      </c>
      <c r="G8" s="10" t="s">
        <v>21</v>
      </c>
      <c r="H8" s="10" t="s">
        <v>22</v>
      </c>
      <c r="I8" s="22">
        <v>44671</v>
      </c>
      <c r="J8" s="10" t="s">
        <v>21</v>
      </c>
      <c r="K8" s="23">
        <v>115.53</v>
      </c>
      <c r="L8" s="24" t="s">
        <v>23</v>
      </c>
      <c r="M8" s="25">
        <f>6065.33*3+6065.33*3/2</f>
        <v>27293.985</v>
      </c>
    </row>
    <row r="9" s="1" customFormat="1" ht="36" customHeight="1" outlineLevel="2" spans="1:13">
      <c r="A9" s="11">
        <v>5</v>
      </c>
      <c r="B9" s="10" t="s">
        <v>16</v>
      </c>
      <c r="C9" s="12" t="s">
        <v>17</v>
      </c>
      <c r="D9" s="12" t="s">
        <v>31</v>
      </c>
      <c r="E9" s="10" t="s">
        <v>32</v>
      </c>
      <c r="F9" s="10" t="s">
        <v>20</v>
      </c>
      <c r="G9" s="10" t="s">
        <v>21</v>
      </c>
      <c r="H9" s="10" t="s">
        <v>22</v>
      </c>
      <c r="I9" s="22">
        <v>44671</v>
      </c>
      <c r="J9" s="10" t="s">
        <v>21</v>
      </c>
      <c r="K9" s="23">
        <v>116.9</v>
      </c>
      <c r="L9" s="24" t="s">
        <v>33</v>
      </c>
      <c r="M9" s="25">
        <f>5845*3+5845*3/2</f>
        <v>26302.5</v>
      </c>
    </row>
    <row r="10" s="1" customFormat="1" ht="36" outlineLevel="2" spans="1:13">
      <c r="A10" s="11">
        <v>6</v>
      </c>
      <c r="B10" s="10" t="s">
        <v>16</v>
      </c>
      <c r="C10" s="12" t="s">
        <v>17</v>
      </c>
      <c r="D10" s="12" t="s">
        <v>34</v>
      </c>
      <c r="E10" s="10" t="s">
        <v>27</v>
      </c>
      <c r="F10" s="13" t="s">
        <v>35</v>
      </c>
      <c r="G10" s="10" t="s">
        <v>22</v>
      </c>
      <c r="H10" s="10" t="s">
        <v>22</v>
      </c>
      <c r="I10" s="22">
        <v>44671</v>
      </c>
      <c r="J10" s="10" t="s">
        <v>22</v>
      </c>
      <c r="K10" s="23">
        <v>0</v>
      </c>
      <c r="L10" s="26"/>
      <c r="M10" s="25">
        <v>0</v>
      </c>
    </row>
    <row r="11" s="1" customFormat="1" ht="24.95" customHeight="1" outlineLevel="2" spans="1:13">
      <c r="A11" s="11">
        <v>7</v>
      </c>
      <c r="B11" s="10" t="s">
        <v>16</v>
      </c>
      <c r="C11" s="12" t="s">
        <v>17</v>
      </c>
      <c r="D11" s="12" t="s">
        <v>36</v>
      </c>
      <c r="E11" s="10" t="s">
        <v>27</v>
      </c>
      <c r="F11" s="10" t="s">
        <v>20</v>
      </c>
      <c r="G11" s="10" t="s">
        <v>21</v>
      </c>
      <c r="H11" s="10" t="s">
        <v>22</v>
      </c>
      <c r="I11" s="22">
        <v>44671</v>
      </c>
      <c r="J11" s="10" t="s">
        <v>21</v>
      </c>
      <c r="K11" s="27">
        <v>107.73</v>
      </c>
      <c r="L11" s="24" t="s">
        <v>23</v>
      </c>
      <c r="M11" s="25">
        <f>5494.23*3+5494.23*3/2</f>
        <v>24724.035</v>
      </c>
    </row>
    <row r="12" s="1" customFormat="1" ht="24.95" customHeight="1" outlineLevel="2" spans="1:13">
      <c r="A12" s="11">
        <v>8</v>
      </c>
      <c r="B12" s="10" t="s">
        <v>16</v>
      </c>
      <c r="C12" s="12" t="s">
        <v>17</v>
      </c>
      <c r="D12" s="12" t="s">
        <v>37</v>
      </c>
      <c r="E12" s="10" t="s">
        <v>38</v>
      </c>
      <c r="F12" s="10" t="s">
        <v>20</v>
      </c>
      <c r="G12" s="10" t="s">
        <v>21</v>
      </c>
      <c r="H12" s="10" t="s">
        <v>22</v>
      </c>
      <c r="I12" s="22">
        <v>44671</v>
      </c>
      <c r="J12" s="10" t="s">
        <v>21</v>
      </c>
      <c r="K12" s="23">
        <v>62.86</v>
      </c>
      <c r="L12" s="24" t="s">
        <v>23</v>
      </c>
      <c r="M12" s="25">
        <v>15126</v>
      </c>
    </row>
    <row r="13" s="1" customFormat="1" ht="24.95" customHeight="1" outlineLevel="2" spans="1:13">
      <c r="A13" s="11">
        <v>9</v>
      </c>
      <c r="B13" s="10" t="s">
        <v>16</v>
      </c>
      <c r="C13" s="12" t="s">
        <v>17</v>
      </c>
      <c r="D13" s="14" t="s">
        <v>39</v>
      </c>
      <c r="E13" s="10" t="s">
        <v>25</v>
      </c>
      <c r="F13" s="10" t="s">
        <v>20</v>
      </c>
      <c r="G13" s="10" t="s">
        <v>21</v>
      </c>
      <c r="H13" s="10" t="s">
        <v>22</v>
      </c>
      <c r="I13" s="22">
        <v>44671</v>
      </c>
      <c r="J13" s="10" t="s">
        <v>21</v>
      </c>
      <c r="K13" s="23">
        <v>256.27</v>
      </c>
      <c r="L13" s="24" t="s">
        <v>23</v>
      </c>
      <c r="M13" s="25">
        <f>12813.5*3+12813.5/2+(12813.5/31*11+12813.5*1.05/31*20)/2+12813.5*1.05/2</f>
        <v>58187.7568548387</v>
      </c>
    </row>
    <row r="14" s="1" customFormat="1" ht="48" outlineLevel="2" spans="1:13">
      <c r="A14" s="11">
        <v>10</v>
      </c>
      <c r="B14" s="10" t="s">
        <v>16</v>
      </c>
      <c r="C14" s="12" t="s">
        <v>17</v>
      </c>
      <c r="D14" s="12" t="s">
        <v>40</v>
      </c>
      <c r="E14" s="13" t="s">
        <v>41</v>
      </c>
      <c r="F14" s="10" t="s">
        <v>20</v>
      </c>
      <c r="G14" s="10" t="s">
        <v>22</v>
      </c>
      <c r="H14" s="10" t="s">
        <v>22</v>
      </c>
      <c r="I14" s="22">
        <v>44671</v>
      </c>
      <c r="J14" s="10" t="s">
        <v>22</v>
      </c>
      <c r="K14" s="23">
        <v>0</v>
      </c>
      <c r="L14" s="24"/>
      <c r="M14" s="25">
        <v>0</v>
      </c>
    </row>
    <row r="15" s="1" customFormat="1" ht="48" customHeight="1" outlineLevel="2" spans="1:13">
      <c r="A15" s="11">
        <v>11</v>
      </c>
      <c r="B15" s="10" t="s">
        <v>16</v>
      </c>
      <c r="C15" s="12" t="s">
        <v>17</v>
      </c>
      <c r="D15" s="12" t="s">
        <v>42</v>
      </c>
      <c r="E15" s="10" t="s">
        <v>27</v>
      </c>
      <c r="F15" s="10" t="s">
        <v>20</v>
      </c>
      <c r="G15" s="10" t="s">
        <v>21</v>
      </c>
      <c r="H15" s="10" t="s">
        <v>22</v>
      </c>
      <c r="I15" s="22">
        <v>44671</v>
      </c>
      <c r="J15" s="10" t="s">
        <v>21</v>
      </c>
      <c r="K15" s="23">
        <v>91.14</v>
      </c>
      <c r="L15" s="24" t="s">
        <v>43</v>
      </c>
      <c r="M15" s="25">
        <f>4830.42*3+4830.42*3/2</f>
        <v>21736.89</v>
      </c>
    </row>
    <row r="16" s="1" customFormat="1" ht="24.95" customHeight="1" outlineLevel="2" spans="1:13">
      <c r="A16" s="11">
        <f t="shared" ref="A7:A30" si="0">A15+1</f>
        <v>12</v>
      </c>
      <c r="B16" s="10" t="s">
        <v>16</v>
      </c>
      <c r="C16" s="12" t="s">
        <v>17</v>
      </c>
      <c r="D16" s="12" t="s">
        <v>44</v>
      </c>
      <c r="E16" s="10" t="s">
        <v>25</v>
      </c>
      <c r="F16" s="10" t="s">
        <v>20</v>
      </c>
      <c r="G16" s="10" t="s">
        <v>21</v>
      </c>
      <c r="H16" s="10" t="s">
        <v>22</v>
      </c>
      <c r="I16" s="22">
        <v>44671</v>
      </c>
      <c r="J16" s="10" t="s">
        <v>21</v>
      </c>
      <c r="K16" s="23">
        <v>149.55</v>
      </c>
      <c r="L16" s="24" t="s">
        <v>23</v>
      </c>
      <c r="M16" s="25">
        <f>2803.07*3+2803.07*3/2+5606.13*3+5606.13*3/2</f>
        <v>37841.4</v>
      </c>
    </row>
    <row r="17" s="1" customFormat="1" ht="24.95" customHeight="1" outlineLevel="2" spans="1:13">
      <c r="A17" s="11">
        <f t="shared" si="0"/>
        <v>13</v>
      </c>
      <c r="B17" s="10" t="s">
        <v>16</v>
      </c>
      <c r="C17" s="12" t="s">
        <v>17</v>
      </c>
      <c r="D17" s="12" t="s">
        <v>45</v>
      </c>
      <c r="E17" s="10" t="s">
        <v>25</v>
      </c>
      <c r="F17" s="10" t="s">
        <v>20</v>
      </c>
      <c r="G17" s="10" t="s">
        <v>21</v>
      </c>
      <c r="H17" s="10" t="s">
        <v>22</v>
      </c>
      <c r="I17" s="22">
        <v>44671</v>
      </c>
      <c r="J17" s="10" t="s">
        <v>21</v>
      </c>
      <c r="K17" s="28">
        <v>58.46</v>
      </c>
      <c r="L17" s="24" t="s">
        <v>23</v>
      </c>
      <c r="M17" s="25">
        <f>3148.35+3098.38*1.05*2+3098.38*1.05*3/2</f>
        <v>14534.8965</v>
      </c>
    </row>
    <row r="18" s="1" customFormat="1" ht="24.95" customHeight="1" outlineLevel="2" spans="1:13">
      <c r="A18" s="11">
        <f t="shared" si="0"/>
        <v>14</v>
      </c>
      <c r="B18" s="10" t="s">
        <v>16</v>
      </c>
      <c r="C18" s="12" t="s">
        <v>17</v>
      </c>
      <c r="D18" s="12" t="s">
        <v>46</v>
      </c>
      <c r="E18" s="10" t="s">
        <v>47</v>
      </c>
      <c r="F18" s="10" t="s">
        <v>20</v>
      </c>
      <c r="G18" s="10" t="s">
        <v>21</v>
      </c>
      <c r="H18" s="10" t="s">
        <v>22</v>
      </c>
      <c r="I18" s="22">
        <v>44671</v>
      </c>
      <c r="J18" s="10" t="s">
        <v>21</v>
      </c>
      <c r="K18" s="27">
        <v>59.87</v>
      </c>
      <c r="L18" s="24" t="s">
        <v>48</v>
      </c>
      <c r="M18" s="25">
        <f>2993.5*3+2993.5*3/2</f>
        <v>13470.75</v>
      </c>
    </row>
    <row r="19" s="1" customFormat="1" ht="24.95" customHeight="1" outlineLevel="2" spans="1:13">
      <c r="A19" s="11">
        <f t="shared" si="0"/>
        <v>15</v>
      </c>
      <c r="B19" s="10" t="s">
        <v>16</v>
      </c>
      <c r="C19" s="12" t="s">
        <v>17</v>
      </c>
      <c r="D19" s="12" t="s">
        <v>49</v>
      </c>
      <c r="E19" s="10" t="s">
        <v>38</v>
      </c>
      <c r="F19" s="10" t="s">
        <v>30</v>
      </c>
      <c r="G19" s="10" t="s">
        <v>21</v>
      </c>
      <c r="H19" s="10" t="s">
        <v>22</v>
      </c>
      <c r="I19" s="22">
        <v>44671</v>
      </c>
      <c r="J19" s="10" t="s">
        <v>21</v>
      </c>
      <c r="K19" s="27">
        <v>173.98</v>
      </c>
      <c r="L19" s="24" t="s">
        <v>33</v>
      </c>
      <c r="M19" s="25">
        <f>8699*3+8699*3/2</f>
        <v>39145.5</v>
      </c>
    </row>
    <row r="20" s="1" customFormat="1" ht="24.95" customHeight="1" outlineLevel="2" spans="1:13">
      <c r="A20" s="11">
        <f t="shared" si="0"/>
        <v>16</v>
      </c>
      <c r="B20" s="10" t="s">
        <v>16</v>
      </c>
      <c r="C20" s="12" t="s">
        <v>17</v>
      </c>
      <c r="D20" s="12" t="s">
        <v>50</v>
      </c>
      <c r="E20" s="10" t="s">
        <v>51</v>
      </c>
      <c r="F20" s="10" t="s">
        <v>20</v>
      </c>
      <c r="G20" s="10" t="s">
        <v>21</v>
      </c>
      <c r="H20" s="10" t="s">
        <v>22</v>
      </c>
      <c r="I20" s="22">
        <v>44671</v>
      </c>
      <c r="J20" s="10" t="s">
        <v>21</v>
      </c>
      <c r="K20" s="29">
        <v>116.92</v>
      </c>
      <c r="L20" s="24" t="s">
        <v>23</v>
      </c>
      <c r="M20" s="25">
        <v>28275.9</v>
      </c>
    </row>
    <row r="21" s="1" customFormat="1" ht="42" customHeight="1" outlineLevel="2" spans="1:13">
      <c r="A21" s="11">
        <f t="shared" si="0"/>
        <v>17</v>
      </c>
      <c r="B21" s="10" t="s">
        <v>16</v>
      </c>
      <c r="C21" s="12" t="s">
        <v>17</v>
      </c>
      <c r="D21" s="12" t="s">
        <v>52</v>
      </c>
      <c r="E21" s="10" t="s">
        <v>25</v>
      </c>
      <c r="F21" s="10" t="s">
        <v>20</v>
      </c>
      <c r="G21" s="10" t="s">
        <v>21</v>
      </c>
      <c r="H21" s="10" t="s">
        <v>22</v>
      </c>
      <c r="I21" s="22">
        <v>44671</v>
      </c>
      <c r="J21" s="10" t="s">
        <v>21</v>
      </c>
      <c r="K21" s="27">
        <v>53.96</v>
      </c>
      <c r="L21" s="24" t="s">
        <v>53</v>
      </c>
      <c r="M21" s="25">
        <f>2751.96*3+2751.96*3/2</f>
        <v>12383.82</v>
      </c>
    </row>
    <row r="22" s="1" customFormat="1" ht="24.95" customHeight="1" outlineLevel="2" spans="1:13">
      <c r="A22" s="11">
        <f t="shared" si="0"/>
        <v>18</v>
      </c>
      <c r="B22" s="10" t="s">
        <v>16</v>
      </c>
      <c r="C22" s="12" t="s">
        <v>17</v>
      </c>
      <c r="D22" s="12" t="s">
        <v>54</v>
      </c>
      <c r="E22" s="10" t="s">
        <v>55</v>
      </c>
      <c r="F22" s="10" t="s">
        <v>30</v>
      </c>
      <c r="G22" s="10" t="s">
        <v>21</v>
      </c>
      <c r="H22" s="10" t="s">
        <v>22</v>
      </c>
      <c r="I22" s="22">
        <v>44671</v>
      </c>
      <c r="J22" s="10" t="s">
        <v>21</v>
      </c>
      <c r="K22" s="29">
        <v>177.7</v>
      </c>
      <c r="L22" s="24" t="s">
        <v>23</v>
      </c>
      <c r="M22" s="25">
        <f>9702.42*3+9702.42*3/2</f>
        <v>43660.89</v>
      </c>
    </row>
    <row r="23" s="1" customFormat="1" ht="24.95" customHeight="1" outlineLevel="2" spans="1:13">
      <c r="A23" s="11">
        <f t="shared" si="0"/>
        <v>19</v>
      </c>
      <c r="B23" s="10" t="s">
        <v>16</v>
      </c>
      <c r="C23" s="12" t="s">
        <v>17</v>
      </c>
      <c r="D23" s="12" t="s">
        <v>56</v>
      </c>
      <c r="E23" s="10" t="s">
        <v>27</v>
      </c>
      <c r="F23" s="10" t="s">
        <v>20</v>
      </c>
      <c r="G23" s="10" t="s">
        <v>21</v>
      </c>
      <c r="H23" s="10" t="s">
        <v>22</v>
      </c>
      <c r="I23" s="22">
        <v>44671</v>
      </c>
      <c r="J23" s="10" t="s">
        <v>21</v>
      </c>
      <c r="K23" s="27">
        <v>53.96</v>
      </c>
      <c r="L23" s="24" t="s">
        <v>23</v>
      </c>
      <c r="M23" s="25">
        <f>2751.96*3+2751.96*3/2</f>
        <v>12383.82</v>
      </c>
    </row>
    <row r="24" s="1" customFormat="1" ht="41" customHeight="1" outlineLevel="2" spans="1:13">
      <c r="A24" s="11">
        <f t="shared" si="0"/>
        <v>20</v>
      </c>
      <c r="B24" s="10" t="s">
        <v>16</v>
      </c>
      <c r="C24" s="12" t="s">
        <v>17</v>
      </c>
      <c r="D24" s="12" t="s">
        <v>57</v>
      </c>
      <c r="E24" s="10" t="s">
        <v>32</v>
      </c>
      <c r="F24" s="10" t="s">
        <v>30</v>
      </c>
      <c r="G24" s="10" t="s">
        <v>21</v>
      </c>
      <c r="H24" s="10" t="s">
        <v>22</v>
      </c>
      <c r="I24" s="22">
        <v>44671</v>
      </c>
      <c r="J24" s="10" t="s">
        <v>21</v>
      </c>
      <c r="K24" s="30" t="s">
        <v>58</v>
      </c>
      <c r="L24" s="24" t="s">
        <v>23</v>
      </c>
      <c r="M24" s="25">
        <f>(6574.41+10677.87)*3+(6574.41+10677.87)*3/2</f>
        <v>77635.26</v>
      </c>
    </row>
    <row r="25" s="1" customFormat="1" ht="24.95" customHeight="1" outlineLevel="2" spans="1:13">
      <c r="A25" s="11">
        <f t="shared" si="0"/>
        <v>21</v>
      </c>
      <c r="B25" s="10" t="s">
        <v>16</v>
      </c>
      <c r="C25" s="12" t="s">
        <v>17</v>
      </c>
      <c r="D25" s="12" t="s">
        <v>59</v>
      </c>
      <c r="E25" s="10" t="s">
        <v>60</v>
      </c>
      <c r="F25" s="10" t="s">
        <v>30</v>
      </c>
      <c r="G25" s="10" t="s">
        <v>21</v>
      </c>
      <c r="H25" s="10" t="s">
        <v>22</v>
      </c>
      <c r="I25" s="22">
        <v>44671</v>
      </c>
      <c r="J25" s="10" t="s">
        <v>21</v>
      </c>
      <c r="K25" s="29">
        <v>247.53</v>
      </c>
      <c r="L25" s="24" t="s">
        <v>23</v>
      </c>
      <c r="M25" s="25">
        <f>13918.61*3+13918.61*3/2</f>
        <v>62633.745</v>
      </c>
    </row>
    <row r="26" s="1" customFormat="1" ht="24.95" customHeight="1" outlineLevel="2" spans="1:13">
      <c r="A26" s="11">
        <f t="shared" si="0"/>
        <v>22</v>
      </c>
      <c r="B26" s="10" t="s">
        <v>16</v>
      </c>
      <c r="C26" s="12" t="s">
        <v>17</v>
      </c>
      <c r="D26" s="12" t="s">
        <v>61</v>
      </c>
      <c r="E26" s="10" t="s">
        <v>32</v>
      </c>
      <c r="F26" s="10" t="s">
        <v>20</v>
      </c>
      <c r="G26" s="10" t="s">
        <v>21</v>
      </c>
      <c r="H26" s="10" t="s">
        <v>22</v>
      </c>
      <c r="I26" s="22">
        <v>44671</v>
      </c>
      <c r="J26" s="10" t="s">
        <v>21</v>
      </c>
      <c r="K26" s="29">
        <v>50.1</v>
      </c>
      <c r="L26" s="24" t="s">
        <v>23</v>
      </c>
      <c r="M26" s="25">
        <f>2735.46*3+2735.46*3/2</f>
        <v>12309.57</v>
      </c>
    </row>
  </sheetData>
  <autoFilter ref="A4:M26">
    <extLst/>
  </autoFilter>
  <mergeCells count="7">
    <mergeCell ref="A1:M1"/>
    <mergeCell ref="A2:B2"/>
    <mergeCell ref="D3:J3"/>
    <mergeCell ref="K3:M3"/>
    <mergeCell ref="A3:A4"/>
    <mergeCell ref="B3:B4"/>
    <mergeCell ref="C3:C4"/>
  </mergeCells>
  <conditionalFormatting sqref="K24">
    <cfRule type="duplicateValues" dxfId="0" priority="1"/>
    <cfRule type="duplicateValues" dxfId="0" priority="2"/>
    <cfRule type="duplicateValues" dxfId="0" priority="3"/>
    <cfRule type="duplicateValues" dxfId="0" priority="4"/>
    <cfRule type="duplicateValues" dxfId="1" priority="5"/>
    <cfRule type="duplicateValues" dxfId="0" priority="6"/>
    <cfRule type="duplicateValues" dxfId="0" priority="7"/>
    <cfRule type="duplicateValues" dxfId="0" priority="8"/>
    <cfRule type="duplicateValues" dxfId="0" priority="9"/>
    <cfRule type="duplicateValues" dxfId="0" priority="10"/>
    <cfRule type="duplicateValues" dxfId="0" priority="11"/>
    <cfRule type="duplicateValues" dxfId="0" priority="12"/>
    <cfRule type="duplicateValues" dxfId="0" priority="13"/>
    <cfRule type="duplicateValues" dxfId="0" priority="14"/>
    <cfRule type="duplicateValues" dxfId="0" priority="15"/>
    <cfRule type="duplicateValues" dxfId="0" priority="16"/>
    <cfRule type="duplicateValues" dxfId="0" priority="17"/>
    <cfRule type="duplicateValues" dxfId="0" priority="18"/>
    <cfRule type="duplicateValues" dxfId="0" priority="19"/>
    <cfRule type="duplicateValues" dxfId="0" priority="20"/>
  </conditionalFormatting>
  <dataValidations count="1">
    <dataValidation type="list" allowBlank="1" showInputMessage="1" showErrorMessage="1" sqref="G5 H5 J5 G6 H6 J6 G7 H7 J7 G8 H8 J8 G9 H9 J9 G10 H10 J10 G11 H11 J11 G12 H12 J12 G13 H13 J13 G14 H14 J14 G15 H15 J15 G16 H16 J16 G17 H17 J17 G18 H18 J18 G19 H19 J19 G20 H20 J20 G21 H21 J21 G22 H22 J22 G23 H23 J23 G24 H24 J24 G25 H25 J25 G26 H26 J26">
      <formula1>"是,否"</formula1>
    </dataValidation>
  </dataValidations>
  <printOptions horizontalCentered="1"/>
  <pageMargins left="0.393700787401575" right="0.393700787401575" top="0.590551181102362" bottom="0.393700787401575" header="0.511811023622047" footer="0.354330708661417"/>
  <pageSetup paperSize="9" scale="39" fitToHeight="0" orientation="landscape"/>
  <headerFooter>
    <oddFooter>&amp;C第 &amp;P 页，共 &amp;N 页</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黄鹏霖</dc:creator>
  <cp:lastModifiedBy>ADMIN</cp:lastModifiedBy>
  <dcterms:created xsi:type="dcterms:W3CDTF">2020-02-26T03:32:00Z</dcterms:created>
  <cp:lastPrinted>2020-11-03T03:00:00Z</cp:lastPrinted>
  <dcterms:modified xsi:type="dcterms:W3CDTF">2022-05-17T02:10:48Z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2052-10.8.2.6726</vt:lpwstr>
  </property>
  <property fmtid="{D5CDD505-2E9C-101B-9397-08002B2CF9AE}" pid="3" name="ICV">
    <vt:lpwstr>75A94ADC98CD4BFFA642AF4C404DB84C</vt:lpwstr>
  </property>
</Properties>
</file>